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ider\03900 Rogowska\przetarg na roboty\Kosztorysy ofertowe\"/>
    </mc:Choice>
  </mc:AlternateContent>
  <bookViews>
    <workbookView xWindow="0" yWindow="0" windowWidth="19200" windowHeight="12585"/>
  </bookViews>
  <sheets>
    <sheet name="KO P&amp;R" sheetId="10" r:id="rId1"/>
  </sheets>
  <definedNames>
    <definedName name="_xlnm.Print_Area" localSheetId="0">'KO P&amp;R'!$A$1:$G$70</definedName>
  </definedNames>
  <calcPr calcId="152511" fullPrecision="0"/>
</workbook>
</file>

<file path=xl/calcChain.xml><?xml version="1.0" encoding="utf-8"?>
<calcChain xmlns="http://schemas.openxmlformats.org/spreadsheetml/2006/main">
  <c r="A60" i="10" l="1"/>
  <c r="A61" i="10" s="1"/>
  <c r="A62" i="10" s="1"/>
  <c r="A50" i="10"/>
  <c r="A51" i="10" s="1"/>
  <c r="A52" i="10" s="1"/>
  <c r="A36" i="10"/>
  <c r="A37" i="10" s="1"/>
  <c r="A38" i="10" s="1"/>
  <c r="A39" i="10" s="1"/>
  <c r="A40" i="10" s="1"/>
  <c r="A41" i="10" s="1"/>
  <c r="A42" i="10" s="1"/>
  <c r="A26" i="10"/>
  <c r="A27" i="10" s="1"/>
  <c r="A22" i="10"/>
  <c r="E10" i="10"/>
  <c r="E41" i="10" l="1"/>
  <c r="E42" i="10"/>
  <c r="E40" i="10"/>
  <c r="E38" i="10"/>
  <c r="E39" i="10"/>
  <c r="E36" i="10"/>
  <c r="E64" i="10"/>
  <c r="E69" i="10"/>
  <c r="E56" i="10"/>
  <c r="E60" i="10"/>
  <c r="E47" i="10"/>
  <c r="E33" i="10" l="1"/>
  <c r="A65" i="10"/>
  <c r="A66" i="10" s="1"/>
  <c r="A67" i="10" s="1"/>
  <c r="A68" i="10" s="1"/>
  <c r="A69" i="10" s="1"/>
  <c r="A55" i="10"/>
  <c r="A56" i="10" s="1"/>
  <c r="A46" i="10"/>
  <c r="A47" i="10" s="1"/>
  <c r="A29" i="10"/>
  <c r="A30" i="10" s="1"/>
  <c r="A19" i="10"/>
  <c r="G70" i="10" l="1"/>
</calcChain>
</file>

<file path=xl/sharedStrings.xml><?xml version="1.0" encoding="utf-8"?>
<sst xmlns="http://schemas.openxmlformats.org/spreadsheetml/2006/main" count="255" uniqueCount="88">
  <si>
    <t>x</t>
  </si>
  <si>
    <t>m2</t>
  </si>
  <si>
    <t>m</t>
  </si>
  <si>
    <t>m3</t>
  </si>
  <si>
    <t>D-01.02.04</t>
  </si>
  <si>
    <t>D-05.03.23</t>
  </si>
  <si>
    <t>D-02.00.00</t>
  </si>
  <si>
    <t>D-04.04.02</t>
  </si>
  <si>
    <t>D-04.05.01</t>
  </si>
  <si>
    <t>D-08.01.01</t>
  </si>
  <si>
    <t>Oporniki kamienne</t>
  </si>
  <si>
    <t xml:space="preserve">Nawierzchnie z elementów betonowych </t>
  </si>
  <si>
    <t>D-04.07.01</t>
  </si>
  <si>
    <t>Warstwa ulpeszonego podłoża</t>
  </si>
  <si>
    <t xml:space="preserve">Mechaniczne profilowanie i zagęszczenie podłoża pod warstwy konstrukcyjne nawierzchni _x000D_
</t>
  </si>
  <si>
    <t xml:space="preserve">Profilowanie podłoża </t>
  </si>
  <si>
    <t xml:space="preserve">Formowanie nasypów wraz z dostarczeniem materiału na nasypy i zagęszczeniem poszczególnych warstw nasypu_x000D_
_x000D_
_x000D_
</t>
  </si>
  <si>
    <t xml:space="preserve">Roboty ziemne : wykopy wraz z załadanunkiem i wywozem na skladowisko odpadów _x000D_
</t>
  </si>
  <si>
    <t xml:space="preserve">Roboty ziemne- wykopy i nasypy </t>
  </si>
  <si>
    <t xml:space="preserve">Załadunek i wywóz nadmiaru ziemi na składowisko </t>
  </si>
  <si>
    <t>Roboty związane z odhumusowaniem</t>
  </si>
  <si>
    <t xml:space="preserve">Rozebranie obrzeży trawnikowych o wymiarach: 8x30 cm  na ławie betonowej (0.03m3/mb) - 100% gruz_x000D_
</t>
  </si>
  <si>
    <t>D-01.01.01</t>
  </si>
  <si>
    <t>Ilość</t>
  </si>
  <si>
    <t>J.m.</t>
  </si>
  <si>
    <t>Opis pozycji</t>
  </si>
  <si>
    <t>Nr Specyfikacji</t>
  </si>
  <si>
    <t>Lp</t>
  </si>
  <si>
    <t xml:space="preserve">m2 </t>
  </si>
  <si>
    <t xml:space="preserve">Elementy liniowe </t>
  </si>
  <si>
    <t xml:space="preserve">Nawierzchnie </t>
  </si>
  <si>
    <t xml:space="preserve">Rozebranie krawężników betonowych 15x30 cm, na ławie betonowej (0,06m3/mb)- 100% gruz_x000D_ - wywóz na składowisko 
</t>
  </si>
  <si>
    <t>ELEMENTY LINIOWE</t>
  </si>
  <si>
    <t>Rozebranie podbudowy mineralnej  pod jezdniami  (gr. do 20cm) -  100% gruz -wywóz na składowisko</t>
  </si>
  <si>
    <t>jw. lecz pod chodnikami (gr.do 10cm)</t>
  </si>
  <si>
    <t>ROBOTY ROZBIÓRKOWE</t>
  </si>
  <si>
    <t>ROBOTY POMIAROWE</t>
  </si>
  <si>
    <t>ROBOTY ZIEMNE</t>
  </si>
  <si>
    <t>Cena jedn.</t>
  </si>
  <si>
    <t>Wartość</t>
  </si>
  <si>
    <t>jw.lecz  w-wy wiążące  ilosć lepiszcza  0.3 kg/m2)</t>
  </si>
  <si>
    <t xml:space="preserve">WUP </t>
  </si>
  <si>
    <t>TERENY ZIELONE</t>
  </si>
  <si>
    <t xml:space="preserve">Obrzeża betonowe 30x8 cm na ławie bet z oporem C12/15
</t>
  </si>
  <si>
    <t xml:space="preserve">Rozebranie nawierzchni gruntowej lokalnie utwardzanej betonem, masą bitumiczną 100% gruz (gr. do 20 cm) - wywóz na składowisko </t>
  </si>
  <si>
    <t xml:space="preserve">Roboty związane z wykonaniem branży drogowej </t>
  </si>
  <si>
    <t xml:space="preserve">GÓRNE   I DOLNE WARSTWY KONSTRUKCJI 
</t>
  </si>
  <si>
    <t xml:space="preserve">Podbudowa  zasadnicza, pomocnicza i nawierzchnia mineralna_x000D_
</t>
  </si>
  <si>
    <t>Opornik betonowy  12x25(światło 0) na ławie bet  C12/15  gr.15 cm</t>
  </si>
  <si>
    <t>Podbudowa</t>
  </si>
  <si>
    <t xml:space="preserve">Rozłożenie  wzmogaconej gleby ( gleba+pospólka+kompost)- gr. 40 cm  mulda chłonna </t>
  </si>
  <si>
    <t>Warstwa drenażowa  żwirowa 8/16 cm -gr. 60 cm -mulda chłonna</t>
  </si>
  <si>
    <t>D-03.04.04</t>
  </si>
  <si>
    <t xml:space="preserve">Rozścielenie ziemi urodzajnej  gr.  20 cm _x000D_, z przygotowaniem podłoża
</t>
  </si>
  <si>
    <t xml:space="preserve">Pielęgnacja trawników w okresie gwarancyjnym - min  3 lata_x000D_
</t>
  </si>
  <si>
    <t xml:space="preserve">Usunięcie warstwy ziemi urodzajnej  -średnia gr. humusu 15 cm -ziemia przeznaczona do wywozu </t>
  </si>
  <si>
    <t xml:space="preserve">Usunięcie warstwy ziemi urodzajnej  -średnia gr. humusu 15 cm - ziemia przeznaczona do wykorzystania na miejscu </t>
  </si>
  <si>
    <t>Rozebranie chodników  z mieszanki mineralno-asfaltowej  (gr. 4cm) -  100% gruz -wywóz na składowisko</t>
  </si>
  <si>
    <t xml:space="preserve">jw. lecz nawierzchnia jezdni  (gr.do 20cm) - rozbiorka  warstw na pętli </t>
  </si>
  <si>
    <t>Rozebranie  nawierzchni  betonowej z płyt dużych (1,5x3,0) 100% gruz -wywóz na składowisko</t>
  </si>
  <si>
    <t xml:space="preserve">jw. lecz  warstwa ścieralna AC8S gr. 4 cm
_x000D_
</t>
  </si>
  <si>
    <t xml:space="preserve">Warstwa wiążąca AC 16 W gr. 8cm ( w tym  uszczelnienie  spoin i złączy )_x000D_
_x000D_
</t>
  </si>
  <si>
    <t>Oczyszczenie i skropienie powierzchni mineralnej lepiszczem  w ilości 0.7 - 1.0 kg/m2) - podbudowa mineralna jezdni</t>
  </si>
  <si>
    <t xml:space="preserve">Podbudowa zasadnicza i nawierzchnia z MMA 
</t>
  </si>
  <si>
    <t xml:space="preserve">Geowółknina separacyjno- filtracyjna  między kostką  a podbudową z kruszywa   (doliczono 5% zakładów ) </t>
  </si>
  <si>
    <t>Nawierzchnia z płyt azurowych betonowych 40x60x10 na podsypce piaskowej (3 cm) z uzupełnieniem komór kruszywem (żwirem 8/16)</t>
  </si>
  <si>
    <t xml:space="preserve">Rolka z kostki betonowej 20x 10 na podsypce c-p -1:2 gr. 5 cm -pasy pomiedzy płytami azurowymi </t>
  </si>
  <si>
    <t xml:space="preserve">Wykonanie trawników dywanowych siewem z nawożeniem, </t>
  </si>
  <si>
    <t xml:space="preserve">Geowółknina separacyjno- filtracyjna   otulająca   warstwę  żwirową (doliczono 5% zakładu) </t>
  </si>
  <si>
    <t xml:space="preserve">Roboty pomiarowe przy liniowych robotach ziemnych  - parking </t>
  </si>
  <si>
    <t xml:space="preserve">Geowółknina separacyjno- filtracyjna  na podłożu (doliczono 5% zakładów ) </t>
  </si>
  <si>
    <t>ha</t>
  </si>
  <si>
    <t>Budowa parkingu P&amp;R  wrz z infrastrukturą przy planowanej  pętli tramwajowo-autobusowej przy  ul. Rogowskiej</t>
  </si>
  <si>
    <t xml:space="preserve">SUMA NETTO </t>
  </si>
  <si>
    <r>
      <t>Warstwa ulepszonego podłoża  z gruntu stabilizowanego cementem</t>
    </r>
    <r>
      <rPr>
        <b/>
        <sz val="10"/>
        <rFont val="Calibri"/>
        <family val="2"/>
        <charset val="238"/>
        <scheme val="minor"/>
      </rPr>
      <t xml:space="preserve"> C 3/4- gr. 30 cm </t>
    </r>
    <r>
      <rPr>
        <sz val="10"/>
        <rFont val="Calibri"/>
        <family val="2"/>
        <charset val="238"/>
        <scheme val="minor"/>
      </rPr>
      <t xml:space="preserve">- jezdnia manewrowa </t>
    </r>
  </si>
  <si>
    <r>
      <t>jw. lecz pod  opornikiem kamiennym</t>
    </r>
    <r>
      <rPr>
        <b/>
        <sz val="10"/>
        <rFont val="Calibri"/>
        <family val="2"/>
        <charset val="238"/>
        <scheme val="minor"/>
      </rPr>
      <t xml:space="preserve"> C 3/4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 xml:space="preserve"> gr. 22 cm</t>
    </r>
    <r>
      <rPr>
        <sz val="10"/>
        <rFont val="Calibri"/>
        <family val="2"/>
        <charset val="238"/>
        <scheme val="minor"/>
      </rPr>
      <t xml:space="preserve">  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- jezdnia manewrowa </t>
    </r>
  </si>
  <si>
    <r>
      <t xml:space="preserve">Warstwa ulepszonego podłoża  z gruntu stabilizowanego cementem </t>
    </r>
    <r>
      <rPr>
        <b/>
        <sz val="10"/>
        <rFont val="Calibri"/>
        <family val="2"/>
        <charset val="238"/>
        <scheme val="minor"/>
      </rPr>
      <t xml:space="preserve">C 3/4- gr.10 cm </t>
    </r>
    <r>
      <rPr>
        <sz val="10"/>
        <rFont val="Calibri"/>
        <family val="2"/>
        <charset val="238"/>
        <scheme val="minor"/>
      </rPr>
      <t>-chodnik</t>
    </r>
  </si>
  <si>
    <r>
      <t>Warstwa ulepszonego podłoża z  gruntu niespoistego róznoziarnistego i o współczynniku filtracji  co najmniej  6x10-5 m/s</t>
    </r>
    <r>
      <rPr>
        <b/>
        <sz val="10"/>
        <rFont val="Calibri"/>
        <family val="2"/>
        <charset val="238"/>
        <scheme val="minor"/>
      </rPr>
      <t xml:space="preserve"> gr. 30 cm </t>
    </r>
  </si>
  <si>
    <r>
      <t>jw. lecz</t>
    </r>
    <r>
      <rPr>
        <b/>
        <sz val="10"/>
        <rFont val="Calibri"/>
        <family val="2"/>
        <charset val="238"/>
        <scheme val="minor"/>
      </rPr>
      <t xml:space="preserve"> gr. 10cm -</t>
    </r>
    <r>
      <rPr>
        <sz val="10"/>
        <rFont val="Calibri"/>
        <family val="2"/>
        <charset val="238"/>
        <scheme val="minor"/>
      </rPr>
      <t xml:space="preserve"> dodatek przy oporniku</t>
    </r>
  </si>
  <si>
    <r>
      <t xml:space="preserve">jw. lecz </t>
    </r>
    <r>
      <rPr>
        <b/>
        <sz val="10"/>
        <rFont val="Calibri"/>
        <family val="2"/>
        <charset val="238"/>
        <scheme val="minor"/>
      </rPr>
      <t xml:space="preserve">gr. 30cm </t>
    </r>
    <r>
      <rPr>
        <sz val="10"/>
        <rFont val="Calibri"/>
        <family val="2"/>
        <charset val="238"/>
        <scheme val="minor"/>
      </rPr>
      <t xml:space="preserve">  pod ławami krawężnikow 15x30</t>
    </r>
  </si>
  <si>
    <r>
      <t>Podbudowa zasadnicza z kruszywa łamanego</t>
    </r>
    <r>
      <rPr>
        <b/>
        <sz val="10"/>
        <rFont val="Calibri"/>
        <family val="2"/>
        <charset val="238"/>
        <scheme val="minor"/>
      </rPr>
      <t xml:space="preserve"> 0/ 31,5 gr. 20 cm</t>
    </r>
    <r>
      <rPr>
        <sz val="10"/>
        <rFont val="Calibri"/>
        <family val="2"/>
        <charset val="238"/>
        <scheme val="minor"/>
      </rPr>
      <t xml:space="preserve"> -jezdnia manewrowa  </t>
    </r>
  </si>
  <si>
    <r>
      <t xml:space="preserve">Podbudowa zasadnicza z kruszywa łamanego </t>
    </r>
    <r>
      <rPr>
        <b/>
        <sz val="10"/>
        <rFont val="Calibri"/>
        <family val="2"/>
        <charset val="238"/>
        <scheme val="minor"/>
      </rPr>
      <t>0/ 31,5 gr. 15 cm</t>
    </r>
    <r>
      <rPr>
        <sz val="10"/>
        <rFont val="Calibri"/>
        <family val="2"/>
        <charset val="238"/>
        <scheme val="minor"/>
      </rPr>
      <t xml:space="preserve"> -chodnik</t>
    </r>
  </si>
  <si>
    <r>
      <t>Podbudowa zasadnicza z kruszywa łamanego</t>
    </r>
    <r>
      <rPr>
        <b/>
        <sz val="10"/>
        <rFont val="Calibri"/>
        <family val="2"/>
        <charset val="238"/>
        <scheme val="minor"/>
      </rPr>
      <t xml:space="preserve"> 4/ 31,5 gr. 20 cm</t>
    </r>
    <r>
      <rPr>
        <sz val="10"/>
        <rFont val="Calibri"/>
        <family val="2"/>
        <charset val="238"/>
        <scheme val="minor"/>
      </rPr>
      <t xml:space="preserve">-miejsca postojowe </t>
    </r>
  </si>
  <si>
    <t xml:space="preserve">Krawężniki betonowe (światło 12)  15x30 cm  na ławie bet z oporem  C12/15 gr. 15 cm
</t>
  </si>
  <si>
    <t xml:space="preserve">Krawężniki betonowe (światło 0-5cm)  15x30 cm  na ławie bet z oporem C12/15 gr. 15 cm
</t>
  </si>
  <si>
    <t>Nawierzchnie z kostki  betonowej  20x30x 8cm  z mikrofazą szarej, na podsypce c-p, gr.3cm  z wypelnieniem spoin -chodnik</t>
  </si>
  <si>
    <t xml:space="preserve">KOSZTORYS OFERTOWY 
</t>
  </si>
  <si>
    <t>KO 1520/1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</si>
</sst>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2">
    <font>
      <sz val="10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rgb="FF080000"/>
      <name val="Calibri"/>
      <family val="2"/>
      <charset val="238"/>
      <scheme val="minor"/>
    </font>
    <font>
      <sz val="11"/>
      <color rgb="FF080000"/>
      <name val="Calibri"/>
      <family val="2"/>
      <charset val="238"/>
      <scheme val="minor"/>
    </font>
    <font>
      <sz val="10"/>
      <name val="Czcionka tekstu podstawowego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5" fillId="0" borderId="0"/>
  </cellStyleXfs>
  <cellXfs count="6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5" xfId="0" applyFont="1" applyBorder="1"/>
    <xf numFmtId="0" fontId="1" fillId="0" borderId="7" xfId="0" applyFont="1" applyBorder="1"/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left"/>
    </xf>
    <xf numFmtId="43" fontId="9" fillId="0" borderId="0" xfId="1" applyFont="1" applyAlignment="1">
      <alignment horizontal="center" vertical="center"/>
    </xf>
    <xf numFmtId="43" fontId="9" fillId="0" borderId="0" xfId="1" applyFont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3" fontId="1" fillId="0" borderId="6" xfId="1" applyFont="1" applyBorder="1" applyAlignment="1">
      <alignment vertical="center"/>
    </xf>
    <xf numFmtId="43" fontId="1" fillId="0" borderId="9" xfId="1" applyFont="1" applyBorder="1" applyAlignment="1">
      <alignment vertical="center"/>
    </xf>
    <xf numFmtId="43" fontId="1" fillId="0" borderId="0" xfId="1" applyFont="1" applyAlignment="1">
      <alignment vertical="center"/>
    </xf>
    <xf numFmtId="43" fontId="10" fillId="0" borderId="1" xfId="1" applyFont="1" applyBorder="1" applyAlignment="1">
      <alignment horizontal="center" vertical="center" wrapText="1"/>
    </xf>
    <xf numFmtId="43" fontId="0" fillId="0" borderId="0" xfId="1" applyFont="1" applyAlignment="1">
      <alignment vertical="center"/>
    </xf>
    <xf numFmtId="43" fontId="0" fillId="0" borderId="0" xfId="1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3" fontId="1" fillId="0" borderId="0" xfId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43" fontId="11" fillId="2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43" fontId="10" fillId="2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43" fontId="10" fillId="3" borderId="1" xfId="1" applyFont="1" applyFill="1" applyBorder="1" applyAlignment="1">
      <alignment horizontal="center" vertical="center" wrapText="1"/>
    </xf>
    <xf numFmtId="43" fontId="10" fillId="0" borderId="1" xfId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top" wrapText="1"/>
    </xf>
    <xf numFmtId="43" fontId="10" fillId="3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center" wrapText="1"/>
    </xf>
    <xf numFmtId="43" fontId="10" fillId="0" borderId="10" xfId="1" applyFont="1" applyBorder="1" applyAlignment="1">
      <alignment horizontal="center" vertical="center" wrapText="1"/>
    </xf>
    <xf numFmtId="43" fontId="10" fillId="0" borderId="10" xfId="1" applyFont="1" applyBorder="1" applyAlignment="1">
      <alignment horizontal="center" vertical="center"/>
    </xf>
    <xf numFmtId="0" fontId="8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left" vertical="top" wrapText="1"/>
    </xf>
    <xf numFmtId="0" fontId="8" fillId="2" borderId="12" xfId="0" applyFont="1" applyFill="1" applyBorder="1" applyAlignment="1">
      <alignment horizontal="center" vertical="center"/>
    </xf>
    <xf numFmtId="43" fontId="8" fillId="2" borderId="12" xfId="1" applyFont="1" applyFill="1" applyBorder="1" applyAlignment="1">
      <alignment vertical="center"/>
    </xf>
    <xf numFmtId="43" fontId="10" fillId="2" borderId="12" xfId="1" applyFont="1" applyFill="1" applyBorder="1" applyAlignment="1">
      <alignment horizontal="center" vertical="center" wrapText="1"/>
    </xf>
    <xf numFmtId="43" fontId="11" fillId="2" borderId="13" xfId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0" fillId="0" borderId="2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/>
    </xf>
    <xf numFmtId="43" fontId="10" fillId="0" borderId="4" xfId="1" applyFont="1" applyBorder="1" applyAlignment="1">
      <alignment vertical="center"/>
    </xf>
    <xf numFmtId="43" fontId="10" fillId="0" borderId="0" xfId="1" applyFont="1" applyAlignment="1">
      <alignment horizontal="center" vertical="center"/>
    </xf>
    <xf numFmtId="12" fontId="11" fillId="2" borderId="0" xfId="1" quotePrefix="1" applyNumberFormat="1" applyFont="1" applyFill="1" applyAlignment="1">
      <alignment horizontal="center" vertical="center"/>
    </xf>
  </cellXfs>
  <cellStyles count="6">
    <cellStyle name="Dziesiętny" xfId="1" builtinId="3"/>
    <cellStyle name="Normalny" xfId="0" builtinId="0"/>
    <cellStyle name="Normalny 2" xfId="3"/>
    <cellStyle name="Normalny 3" xfId="4"/>
    <cellStyle name="Normalny 4" xfId="2"/>
    <cellStyle name="Normalny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tabSelected="1" topLeftCell="A37" zoomScaleNormal="100" workbookViewId="0">
      <selection activeCell="G2" sqref="G2"/>
    </sheetView>
  </sheetViews>
  <sheetFormatPr defaultRowHeight="12.75"/>
  <cols>
    <col min="1" max="1" width="4.42578125" customWidth="1"/>
    <col min="2" max="2" width="13.7109375" style="28" customWidth="1"/>
    <col min="3" max="3" width="61.85546875" customWidth="1"/>
    <col min="4" max="4" width="8.5703125" style="22" customWidth="1"/>
    <col min="5" max="5" width="11.28515625" style="14" customWidth="1"/>
    <col min="6" max="6" width="14" style="7" customWidth="1"/>
    <col min="7" max="7" width="16.42578125" style="17" customWidth="1"/>
  </cols>
  <sheetData>
    <row r="1" spans="1:7" ht="24.75" customHeight="1">
      <c r="A1" s="59"/>
      <c r="B1" s="60"/>
      <c r="C1" s="61" t="s">
        <v>86</v>
      </c>
      <c r="D1" s="62"/>
      <c r="E1" s="63"/>
      <c r="F1" s="64"/>
      <c r="G1" s="65" t="s">
        <v>87</v>
      </c>
    </row>
    <row r="2" spans="1:7" ht="33" customHeight="1">
      <c r="A2" s="29"/>
      <c r="C2" s="57" t="s">
        <v>72</v>
      </c>
      <c r="D2" s="18"/>
      <c r="E2" s="10"/>
    </row>
    <row r="3" spans="1:7" ht="15" customHeight="1">
      <c r="A3" s="3"/>
      <c r="B3" s="24"/>
      <c r="C3" s="58" t="s">
        <v>45</v>
      </c>
      <c r="D3" s="18"/>
      <c r="E3" s="10"/>
    </row>
    <row r="4" spans="1:7" ht="15" customHeight="1">
      <c r="A4" s="4"/>
      <c r="B4" s="25"/>
      <c r="C4" s="6"/>
      <c r="D4" s="19"/>
      <c r="E4" s="11"/>
    </row>
    <row r="5" spans="1:7" ht="15" customHeight="1">
      <c r="A5" s="1"/>
      <c r="B5" s="26"/>
      <c r="C5" s="5"/>
      <c r="D5" s="20"/>
      <c r="E5" s="12"/>
    </row>
    <row r="6" spans="1:7" ht="15" customHeight="1">
      <c r="A6" s="1"/>
      <c r="B6" s="26"/>
      <c r="C6" s="1"/>
      <c r="D6" s="21"/>
      <c r="E6" s="12"/>
    </row>
    <row r="7" spans="1:7" ht="27" customHeight="1">
      <c r="A7" s="30" t="s">
        <v>27</v>
      </c>
      <c r="B7" s="30" t="s">
        <v>26</v>
      </c>
      <c r="C7" s="30" t="s">
        <v>25</v>
      </c>
      <c r="D7" s="30" t="s">
        <v>24</v>
      </c>
      <c r="E7" s="31" t="s">
        <v>23</v>
      </c>
      <c r="F7" s="31" t="s">
        <v>38</v>
      </c>
      <c r="G7" s="31" t="s">
        <v>39</v>
      </c>
    </row>
    <row r="8" spans="1:7" ht="12.75" customHeight="1">
      <c r="A8" s="32">
        <v>1</v>
      </c>
      <c r="B8" s="32">
        <v>2</v>
      </c>
      <c r="C8" s="32">
        <v>3</v>
      </c>
      <c r="D8" s="16">
        <v>4</v>
      </c>
      <c r="E8" s="16">
        <v>5</v>
      </c>
      <c r="F8" s="16">
        <v>6</v>
      </c>
      <c r="G8" s="16">
        <v>7</v>
      </c>
    </row>
    <row r="9" spans="1:7">
      <c r="A9" s="33" t="s">
        <v>0</v>
      </c>
      <c r="B9" s="33" t="s">
        <v>0</v>
      </c>
      <c r="C9" s="34" t="s">
        <v>36</v>
      </c>
      <c r="D9" s="35" t="s">
        <v>0</v>
      </c>
      <c r="E9" s="36" t="s">
        <v>0</v>
      </c>
      <c r="F9" s="36" t="s">
        <v>0</v>
      </c>
      <c r="G9" s="36" t="s">
        <v>0</v>
      </c>
    </row>
    <row r="10" spans="1:7">
      <c r="A10" s="37">
        <v>1</v>
      </c>
      <c r="B10" s="37" t="s">
        <v>22</v>
      </c>
      <c r="C10" s="38" t="s">
        <v>69</v>
      </c>
      <c r="D10" s="16" t="s">
        <v>71</v>
      </c>
      <c r="E10" s="39">
        <f>2430/10000</f>
        <v>0.24</v>
      </c>
      <c r="F10" s="13"/>
      <c r="G10" s="40"/>
    </row>
    <row r="11" spans="1:7">
      <c r="A11" s="33" t="s">
        <v>0</v>
      </c>
      <c r="B11" s="33" t="s">
        <v>0</v>
      </c>
      <c r="C11" s="34" t="s">
        <v>35</v>
      </c>
      <c r="D11" s="35" t="s">
        <v>0</v>
      </c>
      <c r="E11" s="36" t="s">
        <v>0</v>
      </c>
      <c r="F11" s="36" t="s">
        <v>0</v>
      </c>
      <c r="G11" s="36" t="s">
        <v>0</v>
      </c>
    </row>
    <row r="12" spans="1:7" ht="17.25" customHeight="1">
      <c r="A12" s="37" t="s">
        <v>0</v>
      </c>
      <c r="B12" s="37" t="s">
        <v>0</v>
      </c>
      <c r="C12" s="9" t="s">
        <v>30</v>
      </c>
      <c r="D12" s="16" t="s">
        <v>0</v>
      </c>
      <c r="E12" s="13" t="s">
        <v>0</v>
      </c>
      <c r="F12" s="13" t="s">
        <v>0</v>
      </c>
      <c r="G12" s="13" t="s">
        <v>0</v>
      </c>
    </row>
    <row r="13" spans="1:7" ht="25.5">
      <c r="A13" s="37">
        <v>2</v>
      </c>
      <c r="B13" s="37" t="s">
        <v>4</v>
      </c>
      <c r="C13" s="38" t="s">
        <v>59</v>
      </c>
      <c r="D13" s="16" t="s">
        <v>1</v>
      </c>
      <c r="E13" s="13">
        <v>84</v>
      </c>
      <c r="F13" s="40"/>
      <c r="G13" s="40"/>
    </row>
    <row r="14" spans="1:7" ht="25.5">
      <c r="A14" s="37">
        <v>3</v>
      </c>
      <c r="B14" s="37" t="s">
        <v>4</v>
      </c>
      <c r="C14" s="38" t="s">
        <v>44</v>
      </c>
      <c r="D14" s="16" t="s">
        <v>1</v>
      </c>
      <c r="E14" s="13">
        <v>453</v>
      </c>
      <c r="F14" s="40"/>
      <c r="G14" s="40"/>
    </row>
    <row r="15" spans="1:7" ht="25.5">
      <c r="A15" s="37">
        <v>4</v>
      </c>
      <c r="B15" s="37" t="s">
        <v>4</v>
      </c>
      <c r="C15" s="38" t="s">
        <v>57</v>
      </c>
      <c r="D15" s="16" t="s">
        <v>1</v>
      </c>
      <c r="E15" s="13">
        <v>190</v>
      </c>
      <c r="F15" s="40"/>
      <c r="G15" s="40"/>
    </row>
    <row r="16" spans="1:7" ht="18.75" customHeight="1">
      <c r="A16" s="37">
        <v>5</v>
      </c>
      <c r="B16" s="37" t="s">
        <v>4</v>
      </c>
      <c r="C16" s="38" t="s">
        <v>58</v>
      </c>
      <c r="D16" s="16" t="s">
        <v>1</v>
      </c>
      <c r="E16" s="13">
        <v>378</v>
      </c>
      <c r="F16" s="40"/>
      <c r="G16" s="40"/>
    </row>
    <row r="17" spans="1:7" ht="15.75" customHeight="1">
      <c r="A17" s="37" t="s">
        <v>0</v>
      </c>
      <c r="B17" s="41" t="s">
        <v>0</v>
      </c>
      <c r="C17" s="9" t="s">
        <v>49</v>
      </c>
      <c r="D17" s="16" t="s">
        <v>0</v>
      </c>
      <c r="E17" s="13" t="s">
        <v>0</v>
      </c>
      <c r="F17" s="13"/>
      <c r="G17" s="13"/>
    </row>
    <row r="18" spans="1:7" ht="25.5">
      <c r="A18" s="37">
        <v>6</v>
      </c>
      <c r="B18" s="37" t="s">
        <v>4</v>
      </c>
      <c r="C18" s="38" t="s">
        <v>33</v>
      </c>
      <c r="D18" s="16" t="s">
        <v>1</v>
      </c>
      <c r="E18" s="13">
        <v>378</v>
      </c>
      <c r="F18" s="40"/>
      <c r="G18" s="40"/>
    </row>
    <row r="19" spans="1:7" ht="17.25" customHeight="1">
      <c r="A19" s="37">
        <f>A18+1</f>
        <v>7</v>
      </c>
      <c r="B19" s="37" t="s">
        <v>4</v>
      </c>
      <c r="C19" s="38" t="s">
        <v>34</v>
      </c>
      <c r="D19" s="16" t="s">
        <v>1</v>
      </c>
      <c r="E19" s="13">
        <v>190</v>
      </c>
      <c r="F19" s="40"/>
      <c r="G19" s="40"/>
    </row>
    <row r="20" spans="1:7" ht="15" customHeight="1">
      <c r="A20" s="37" t="s">
        <v>0</v>
      </c>
      <c r="B20" s="41" t="s">
        <v>0</v>
      </c>
      <c r="C20" s="9" t="s">
        <v>29</v>
      </c>
      <c r="D20" s="16" t="s">
        <v>0</v>
      </c>
      <c r="E20" s="13" t="s">
        <v>0</v>
      </c>
      <c r="F20" s="13"/>
      <c r="G20" s="13"/>
    </row>
    <row r="21" spans="1:7" ht="38.25">
      <c r="A21" s="37">
        <v>8</v>
      </c>
      <c r="B21" s="37" t="s">
        <v>4</v>
      </c>
      <c r="C21" s="38" t="s">
        <v>31</v>
      </c>
      <c r="D21" s="16" t="s">
        <v>2</v>
      </c>
      <c r="E21" s="13">
        <v>43</v>
      </c>
      <c r="F21" s="40"/>
      <c r="G21" s="40"/>
    </row>
    <row r="22" spans="1:7" ht="38.25">
      <c r="A22" s="37">
        <f>A21+1</f>
        <v>9</v>
      </c>
      <c r="B22" s="37" t="s">
        <v>4</v>
      </c>
      <c r="C22" s="38" t="s">
        <v>21</v>
      </c>
      <c r="D22" s="16" t="s">
        <v>2</v>
      </c>
      <c r="E22" s="13">
        <v>49</v>
      </c>
      <c r="F22" s="40"/>
      <c r="G22" s="40"/>
    </row>
    <row r="23" spans="1:7">
      <c r="A23" s="33" t="s">
        <v>0</v>
      </c>
      <c r="B23" s="33" t="s">
        <v>0</v>
      </c>
      <c r="C23" s="34" t="s">
        <v>37</v>
      </c>
      <c r="D23" s="35" t="s">
        <v>0</v>
      </c>
      <c r="E23" s="36" t="s">
        <v>0</v>
      </c>
      <c r="F23" s="35" t="s">
        <v>0</v>
      </c>
      <c r="G23" s="36" t="s">
        <v>0</v>
      </c>
    </row>
    <row r="24" spans="1:7">
      <c r="A24" s="37" t="s">
        <v>0</v>
      </c>
      <c r="B24" s="37" t="s">
        <v>0</v>
      </c>
      <c r="C24" s="9" t="s">
        <v>20</v>
      </c>
      <c r="D24" s="16" t="s">
        <v>0</v>
      </c>
      <c r="E24" s="13" t="s">
        <v>0</v>
      </c>
      <c r="F24" s="16" t="s">
        <v>0</v>
      </c>
      <c r="G24" s="13" t="s">
        <v>0</v>
      </c>
    </row>
    <row r="25" spans="1:7" ht="25.5">
      <c r="A25" s="37">
        <v>10</v>
      </c>
      <c r="B25" s="37" t="s">
        <v>6</v>
      </c>
      <c r="C25" s="38" t="s">
        <v>55</v>
      </c>
      <c r="D25" s="16" t="s">
        <v>3</v>
      </c>
      <c r="E25" s="13">
        <v>44.7</v>
      </c>
      <c r="F25" s="40"/>
      <c r="G25" s="40"/>
    </row>
    <row r="26" spans="1:7" ht="25.5">
      <c r="A26" s="37">
        <f>A25+1</f>
        <v>11</v>
      </c>
      <c r="B26" s="37" t="s">
        <v>6</v>
      </c>
      <c r="C26" s="38" t="s">
        <v>56</v>
      </c>
      <c r="D26" s="16" t="s">
        <v>3</v>
      </c>
      <c r="E26" s="13">
        <v>178.8</v>
      </c>
      <c r="F26" s="40"/>
      <c r="G26" s="40"/>
    </row>
    <row r="27" spans="1:7">
      <c r="A27" s="37">
        <f>A26+1</f>
        <v>12</v>
      </c>
      <c r="B27" s="37" t="s">
        <v>6</v>
      </c>
      <c r="C27" s="38" t="s">
        <v>19</v>
      </c>
      <c r="D27" s="16" t="s">
        <v>3</v>
      </c>
      <c r="E27" s="13">
        <v>44.7</v>
      </c>
      <c r="F27" s="40"/>
      <c r="G27" s="40"/>
    </row>
    <row r="28" spans="1:7">
      <c r="A28" s="37" t="s">
        <v>0</v>
      </c>
      <c r="B28" s="37" t="s">
        <v>6</v>
      </c>
      <c r="C28" s="9" t="s">
        <v>18</v>
      </c>
      <c r="D28" s="16" t="s">
        <v>0</v>
      </c>
      <c r="E28" s="16" t="s">
        <v>0</v>
      </c>
      <c r="F28" s="16"/>
      <c r="G28" s="13"/>
    </row>
    <row r="29" spans="1:7" ht="30" customHeight="1">
      <c r="A29" s="37">
        <f>A27+1</f>
        <v>13</v>
      </c>
      <c r="B29" s="37" t="s">
        <v>6</v>
      </c>
      <c r="C29" s="38" t="s">
        <v>17</v>
      </c>
      <c r="D29" s="16" t="s">
        <v>3</v>
      </c>
      <c r="E29" s="13">
        <v>920.16</v>
      </c>
      <c r="F29" s="40"/>
      <c r="G29" s="40"/>
    </row>
    <row r="30" spans="1:7" ht="40.5" customHeight="1">
      <c r="A30" s="37">
        <f>A29+1</f>
        <v>14</v>
      </c>
      <c r="B30" s="37" t="s">
        <v>6</v>
      </c>
      <c r="C30" s="38" t="s">
        <v>16</v>
      </c>
      <c r="D30" s="16" t="s">
        <v>3</v>
      </c>
      <c r="E30" s="13">
        <v>16.43</v>
      </c>
      <c r="F30" s="40"/>
      <c r="G30" s="40"/>
    </row>
    <row r="31" spans="1:7">
      <c r="A31" s="33" t="s">
        <v>0</v>
      </c>
      <c r="B31" s="33" t="s">
        <v>0</v>
      </c>
      <c r="C31" s="34" t="s">
        <v>41</v>
      </c>
      <c r="D31" s="35" t="s">
        <v>0</v>
      </c>
      <c r="E31" s="36" t="s">
        <v>0</v>
      </c>
      <c r="F31" s="35" t="s">
        <v>0</v>
      </c>
      <c r="G31" s="36" t="s">
        <v>0</v>
      </c>
    </row>
    <row r="32" spans="1:7">
      <c r="A32" s="37" t="s">
        <v>0</v>
      </c>
      <c r="B32" s="37" t="s">
        <v>0</v>
      </c>
      <c r="C32" s="9" t="s">
        <v>15</v>
      </c>
      <c r="D32" s="16" t="s">
        <v>0</v>
      </c>
      <c r="E32" s="13" t="s">
        <v>0</v>
      </c>
      <c r="F32" s="16" t="s">
        <v>0</v>
      </c>
      <c r="G32" s="13" t="s">
        <v>0</v>
      </c>
    </row>
    <row r="33" spans="1:7" ht="38.25">
      <c r="A33" s="37">
        <v>15</v>
      </c>
      <c r="B33" s="37" t="s">
        <v>6</v>
      </c>
      <c r="C33" s="38" t="s">
        <v>14</v>
      </c>
      <c r="D33" s="16" t="s">
        <v>1</v>
      </c>
      <c r="E33" s="13">
        <f>E35+E36+E37+E38+E40</f>
        <v>1798.67</v>
      </c>
      <c r="F33" s="40"/>
      <c r="G33" s="40"/>
    </row>
    <row r="34" spans="1:7" ht="16.5" customHeight="1">
      <c r="A34" s="37" t="s">
        <v>0</v>
      </c>
      <c r="B34" s="37" t="s">
        <v>0</v>
      </c>
      <c r="C34" s="9" t="s">
        <v>13</v>
      </c>
      <c r="D34" s="16" t="s">
        <v>0</v>
      </c>
      <c r="E34" s="13" t="s">
        <v>0</v>
      </c>
      <c r="F34" s="16"/>
      <c r="G34" s="13"/>
    </row>
    <row r="35" spans="1:7" ht="25.5">
      <c r="A35" s="37">
        <v>16</v>
      </c>
      <c r="B35" s="37" t="s">
        <v>8</v>
      </c>
      <c r="C35" s="38" t="s">
        <v>74</v>
      </c>
      <c r="D35" s="16" t="s">
        <v>1</v>
      </c>
      <c r="E35" s="13">
        <v>660</v>
      </c>
      <c r="F35" s="40"/>
      <c r="G35" s="40"/>
    </row>
    <row r="36" spans="1:7" ht="18" customHeight="1">
      <c r="A36" s="37">
        <f>A35+1</f>
        <v>17</v>
      </c>
      <c r="B36" s="37" t="s">
        <v>8</v>
      </c>
      <c r="C36" s="38" t="s">
        <v>75</v>
      </c>
      <c r="D36" s="16" t="s">
        <v>1</v>
      </c>
      <c r="E36" s="13">
        <f>(0.12+0.15+0.3)*201</f>
        <v>114.57</v>
      </c>
      <c r="F36" s="40"/>
      <c r="G36" s="40"/>
    </row>
    <row r="37" spans="1:7" ht="25.5">
      <c r="A37" s="37">
        <f t="shared" ref="A37:A42" si="0">A36+1</f>
        <v>18</v>
      </c>
      <c r="B37" s="37" t="s">
        <v>8</v>
      </c>
      <c r="C37" s="38" t="s">
        <v>76</v>
      </c>
      <c r="D37" s="16" t="s">
        <v>1</v>
      </c>
      <c r="E37" s="13">
        <v>65</v>
      </c>
      <c r="F37" s="42"/>
      <c r="G37" s="40"/>
    </row>
    <row r="38" spans="1:7" ht="25.5">
      <c r="A38" s="37">
        <f t="shared" si="0"/>
        <v>19</v>
      </c>
      <c r="B38" s="37" t="s">
        <v>6</v>
      </c>
      <c r="C38" s="38" t="s">
        <v>77</v>
      </c>
      <c r="D38" s="16" t="s">
        <v>28</v>
      </c>
      <c r="E38" s="13">
        <f>835+32-60.3</f>
        <v>806.7</v>
      </c>
      <c r="F38" s="42"/>
      <c r="G38" s="40"/>
    </row>
    <row r="39" spans="1:7" ht="18.75" customHeight="1">
      <c r="A39" s="37">
        <f t="shared" si="0"/>
        <v>20</v>
      </c>
      <c r="B39" s="37" t="s">
        <v>6</v>
      </c>
      <c r="C39" s="38" t="s">
        <v>78</v>
      </c>
      <c r="D39" s="16" t="s">
        <v>28</v>
      </c>
      <c r="E39" s="13">
        <f>201*0.3</f>
        <v>60.3</v>
      </c>
      <c r="F39" s="42"/>
      <c r="G39" s="40"/>
    </row>
    <row r="40" spans="1:7" ht="21.75" customHeight="1">
      <c r="A40" s="37">
        <f t="shared" si="0"/>
        <v>21</v>
      </c>
      <c r="B40" s="37" t="s">
        <v>6</v>
      </c>
      <c r="C40" s="38" t="s">
        <v>79</v>
      </c>
      <c r="D40" s="16" t="s">
        <v>1</v>
      </c>
      <c r="E40" s="13">
        <f>254*(0.15+0.15+0.3)</f>
        <v>152.4</v>
      </c>
      <c r="F40" s="42"/>
      <c r="G40" s="40"/>
    </row>
    <row r="41" spans="1:7" ht="27.75" customHeight="1">
      <c r="A41" s="37">
        <f t="shared" si="0"/>
        <v>22</v>
      </c>
      <c r="B41" s="37" t="s">
        <v>6</v>
      </c>
      <c r="C41" s="38" t="s">
        <v>64</v>
      </c>
      <c r="D41" s="16" t="s">
        <v>1</v>
      </c>
      <c r="E41" s="13">
        <f>835+32+(254+201)*(0.08+0.03)</f>
        <v>917.05</v>
      </c>
      <c r="F41" s="42"/>
      <c r="G41" s="40"/>
    </row>
    <row r="42" spans="1:7" ht="30.75" customHeight="1">
      <c r="A42" s="37">
        <f t="shared" si="0"/>
        <v>23</v>
      </c>
      <c r="B42" s="37" t="s">
        <v>6</v>
      </c>
      <c r="C42" s="38" t="s">
        <v>70</v>
      </c>
      <c r="D42" s="16" t="s">
        <v>1</v>
      </c>
      <c r="E42" s="13">
        <f>806.7+152.2+254*0.3+201*0.22</f>
        <v>1079.32</v>
      </c>
      <c r="F42" s="42"/>
      <c r="G42" s="40"/>
    </row>
    <row r="43" spans="1:7" ht="25.5">
      <c r="A43" s="33" t="s">
        <v>0</v>
      </c>
      <c r="B43" s="33" t="s">
        <v>0</v>
      </c>
      <c r="C43" s="34" t="s">
        <v>46</v>
      </c>
      <c r="D43" s="35" t="s">
        <v>0</v>
      </c>
      <c r="E43" s="36" t="s">
        <v>0</v>
      </c>
      <c r="F43" s="35" t="s">
        <v>0</v>
      </c>
      <c r="G43" s="36" t="s">
        <v>0</v>
      </c>
    </row>
    <row r="44" spans="1:7" ht="25.5">
      <c r="A44" s="37" t="s">
        <v>0</v>
      </c>
      <c r="B44" s="37" t="s">
        <v>0</v>
      </c>
      <c r="C44" s="9" t="s">
        <v>47</v>
      </c>
      <c r="D44" s="16" t="s">
        <v>0</v>
      </c>
      <c r="E44" s="13" t="s">
        <v>0</v>
      </c>
      <c r="F44" s="16" t="s">
        <v>0</v>
      </c>
      <c r="G44" s="13" t="s">
        <v>0</v>
      </c>
    </row>
    <row r="45" spans="1:7" ht="25.5">
      <c r="A45" s="37">
        <v>24</v>
      </c>
      <c r="B45" s="37" t="s">
        <v>7</v>
      </c>
      <c r="C45" s="38" t="s">
        <v>80</v>
      </c>
      <c r="D45" s="16" t="s">
        <v>1</v>
      </c>
      <c r="E45" s="13">
        <v>660</v>
      </c>
      <c r="F45" s="40"/>
      <c r="G45" s="13"/>
    </row>
    <row r="46" spans="1:7" ht="26.25" customHeight="1">
      <c r="A46" s="37">
        <f t="shared" ref="A46:A47" si="1">A45+1</f>
        <v>25</v>
      </c>
      <c r="B46" s="37" t="s">
        <v>7</v>
      </c>
      <c r="C46" s="38" t="s">
        <v>81</v>
      </c>
      <c r="D46" s="16" t="s">
        <v>1</v>
      </c>
      <c r="E46" s="13">
        <v>65</v>
      </c>
      <c r="F46" s="40"/>
      <c r="G46" s="13"/>
    </row>
    <row r="47" spans="1:7" ht="26.25" customHeight="1">
      <c r="A47" s="37">
        <f t="shared" si="1"/>
        <v>26</v>
      </c>
      <c r="B47" s="37" t="s">
        <v>7</v>
      </c>
      <c r="C47" s="38" t="s">
        <v>82</v>
      </c>
      <c r="D47" s="16" t="s">
        <v>1</v>
      </c>
      <c r="E47" s="13">
        <f>835+32</f>
        <v>867</v>
      </c>
      <c r="F47" s="40"/>
      <c r="G47" s="13"/>
    </row>
    <row r="48" spans="1:7" ht="22.5" customHeight="1">
      <c r="A48" s="37" t="s">
        <v>0</v>
      </c>
      <c r="B48" s="37" t="s">
        <v>0</v>
      </c>
      <c r="C48" s="9" t="s">
        <v>63</v>
      </c>
      <c r="D48" s="16" t="s">
        <v>0</v>
      </c>
      <c r="E48" s="13" t="s">
        <v>0</v>
      </c>
      <c r="F48" s="16"/>
      <c r="G48" s="13"/>
    </row>
    <row r="49" spans="1:7" ht="25.5">
      <c r="A49" s="37">
        <v>27</v>
      </c>
      <c r="B49" s="37" t="s">
        <v>12</v>
      </c>
      <c r="C49" s="38" t="s">
        <v>62</v>
      </c>
      <c r="D49" s="16" t="s">
        <v>1</v>
      </c>
      <c r="E49" s="13">
        <v>660</v>
      </c>
      <c r="F49" s="40"/>
      <c r="G49" s="40"/>
    </row>
    <row r="50" spans="1:7" ht="20.25" customHeight="1">
      <c r="A50" s="37">
        <f>A49+1</f>
        <v>28</v>
      </c>
      <c r="B50" s="37" t="s">
        <v>12</v>
      </c>
      <c r="C50" s="38" t="s">
        <v>40</v>
      </c>
      <c r="D50" s="16" t="s">
        <v>1</v>
      </c>
      <c r="E50" s="13">
        <v>660</v>
      </c>
      <c r="F50" s="40"/>
      <c r="G50" s="40"/>
    </row>
    <row r="51" spans="1:7" ht="31.5" customHeight="1">
      <c r="A51" s="37">
        <f t="shared" ref="A51:A52" si="2">A50+1</f>
        <v>29</v>
      </c>
      <c r="B51" s="37" t="s">
        <v>12</v>
      </c>
      <c r="C51" s="38" t="s">
        <v>61</v>
      </c>
      <c r="D51" s="16" t="s">
        <v>1</v>
      </c>
      <c r="E51" s="13">
        <v>660</v>
      </c>
      <c r="F51" s="40"/>
      <c r="G51" s="40"/>
    </row>
    <row r="52" spans="1:7" ht="28.5" customHeight="1">
      <c r="A52" s="37">
        <f t="shared" si="2"/>
        <v>30</v>
      </c>
      <c r="B52" s="37" t="s">
        <v>12</v>
      </c>
      <c r="C52" s="38" t="s">
        <v>60</v>
      </c>
      <c r="D52" s="16" t="s">
        <v>1</v>
      </c>
      <c r="E52" s="13">
        <v>660</v>
      </c>
      <c r="F52" s="40"/>
      <c r="G52" s="40"/>
    </row>
    <row r="53" spans="1:7" ht="23.25" customHeight="1">
      <c r="A53" s="37" t="s">
        <v>0</v>
      </c>
      <c r="B53" s="37" t="s">
        <v>5</v>
      </c>
      <c r="C53" s="9" t="s">
        <v>11</v>
      </c>
      <c r="D53" s="16" t="s">
        <v>0</v>
      </c>
      <c r="E53" s="13" t="s">
        <v>0</v>
      </c>
      <c r="F53" s="16"/>
      <c r="G53" s="13"/>
    </row>
    <row r="54" spans="1:7" ht="29.25" customHeight="1">
      <c r="A54" s="37">
        <v>31</v>
      </c>
      <c r="B54" s="37" t="s">
        <v>5</v>
      </c>
      <c r="C54" s="38" t="s">
        <v>65</v>
      </c>
      <c r="D54" s="16" t="s">
        <v>1</v>
      </c>
      <c r="E54" s="13">
        <v>867</v>
      </c>
      <c r="F54" s="40"/>
      <c r="G54" s="40"/>
    </row>
    <row r="55" spans="1:7" ht="25.5">
      <c r="A55" s="37">
        <f>A54+1</f>
        <v>32</v>
      </c>
      <c r="B55" s="37" t="s">
        <v>5</v>
      </c>
      <c r="C55" s="38" t="s">
        <v>85</v>
      </c>
      <c r="D55" s="16" t="s">
        <v>1</v>
      </c>
      <c r="E55" s="13">
        <v>65</v>
      </c>
      <c r="F55" s="40"/>
      <c r="G55" s="40"/>
    </row>
    <row r="56" spans="1:7" ht="25.5">
      <c r="A56" s="37">
        <f>A55+1</f>
        <v>33</v>
      </c>
      <c r="B56" s="37" t="s">
        <v>5</v>
      </c>
      <c r="C56" s="38" t="s">
        <v>66</v>
      </c>
      <c r="D56" s="16" t="s">
        <v>2</v>
      </c>
      <c r="E56" s="13">
        <f>61*5</f>
        <v>305</v>
      </c>
      <c r="F56" s="40"/>
      <c r="G56" s="40"/>
    </row>
    <row r="57" spans="1:7">
      <c r="A57" s="33" t="s">
        <v>0</v>
      </c>
      <c r="B57" s="33" t="s">
        <v>0</v>
      </c>
      <c r="C57" s="34" t="s">
        <v>32</v>
      </c>
      <c r="D57" s="35" t="s">
        <v>0</v>
      </c>
      <c r="E57" s="36" t="s">
        <v>0</v>
      </c>
      <c r="F57" s="35" t="s">
        <v>0</v>
      </c>
      <c r="G57" s="36" t="s">
        <v>0</v>
      </c>
    </row>
    <row r="58" spans="1:7" ht="16.5" customHeight="1">
      <c r="A58" s="37" t="s">
        <v>0</v>
      </c>
      <c r="B58" s="37" t="s">
        <v>0</v>
      </c>
      <c r="C58" s="9" t="s">
        <v>10</v>
      </c>
      <c r="D58" s="16" t="s">
        <v>0</v>
      </c>
      <c r="E58" s="13" t="s">
        <v>0</v>
      </c>
      <c r="F58" s="16" t="s">
        <v>0</v>
      </c>
      <c r="G58" s="13" t="s">
        <v>0</v>
      </c>
    </row>
    <row r="59" spans="1:7" ht="27.75" customHeight="1">
      <c r="A59" s="37">
        <v>34</v>
      </c>
      <c r="B59" s="37" t="s">
        <v>9</v>
      </c>
      <c r="C59" s="38" t="s">
        <v>83</v>
      </c>
      <c r="D59" s="16" t="s">
        <v>2</v>
      </c>
      <c r="E59" s="13">
        <v>254</v>
      </c>
      <c r="F59" s="40"/>
      <c r="G59" s="40"/>
    </row>
    <row r="60" spans="1:7" ht="27" customHeight="1">
      <c r="A60" s="37">
        <f>A59+1</f>
        <v>35</v>
      </c>
      <c r="B60" s="37" t="s">
        <v>9</v>
      </c>
      <c r="C60" s="38" t="s">
        <v>84</v>
      </c>
      <c r="D60" s="16" t="s">
        <v>2</v>
      </c>
      <c r="E60" s="13">
        <f>16+6</f>
        <v>22</v>
      </c>
      <c r="F60" s="40"/>
      <c r="G60" s="40"/>
    </row>
    <row r="61" spans="1:7" ht="25.5">
      <c r="A61" s="37">
        <f t="shared" ref="A61:A62" si="3">A60+1</f>
        <v>36</v>
      </c>
      <c r="B61" s="37" t="s">
        <v>9</v>
      </c>
      <c r="C61" s="38" t="s">
        <v>43</v>
      </c>
      <c r="D61" s="16" t="s">
        <v>2</v>
      </c>
      <c r="E61" s="13">
        <v>26</v>
      </c>
      <c r="F61" s="40"/>
      <c r="G61" s="40"/>
    </row>
    <row r="62" spans="1:7" ht="20.25" customHeight="1">
      <c r="A62" s="37">
        <f t="shared" si="3"/>
        <v>37</v>
      </c>
      <c r="B62" s="37" t="s">
        <v>9</v>
      </c>
      <c r="C62" s="43" t="s">
        <v>48</v>
      </c>
      <c r="D62" s="44" t="s">
        <v>2</v>
      </c>
      <c r="E62" s="13">
        <v>201</v>
      </c>
      <c r="F62" s="40"/>
      <c r="G62" s="40"/>
    </row>
    <row r="63" spans="1:7" ht="18" customHeight="1">
      <c r="A63" s="33" t="s">
        <v>0</v>
      </c>
      <c r="B63" s="33" t="s">
        <v>0</v>
      </c>
      <c r="C63" s="34" t="s">
        <v>42</v>
      </c>
      <c r="D63" s="35" t="s">
        <v>0</v>
      </c>
      <c r="E63" s="36"/>
      <c r="F63" s="35" t="s">
        <v>0</v>
      </c>
      <c r="G63" s="36" t="s">
        <v>0</v>
      </c>
    </row>
    <row r="64" spans="1:7" ht="25.5">
      <c r="A64" s="37">
        <v>38</v>
      </c>
      <c r="B64" s="37" t="s">
        <v>6</v>
      </c>
      <c r="C64" s="38" t="s">
        <v>53</v>
      </c>
      <c r="D64" s="16" t="s">
        <v>3</v>
      </c>
      <c r="E64" s="13">
        <f>845*0.2</f>
        <v>169</v>
      </c>
      <c r="F64" s="40"/>
      <c r="G64" s="40"/>
    </row>
    <row r="65" spans="1:7">
      <c r="A65" s="37">
        <f>A64+1</f>
        <v>39</v>
      </c>
      <c r="B65" s="37" t="s">
        <v>6</v>
      </c>
      <c r="C65" s="38" t="s">
        <v>67</v>
      </c>
      <c r="D65" s="16" t="s">
        <v>1</v>
      </c>
      <c r="E65" s="13">
        <v>845</v>
      </c>
      <c r="F65" s="40"/>
      <c r="G65" s="40"/>
    </row>
    <row r="66" spans="1:7" ht="25.5">
      <c r="A66" s="37">
        <f>A65+1</f>
        <v>40</v>
      </c>
      <c r="B66" s="37" t="s">
        <v>6</v>
      </c>
      <c r="C66" s="38" t="s">
        <v>54</v>
      </c>
      <c r="D66" s="16" t="s">
        <v>1</v>
      </c>
      <c r="E66" s="13">
        <v>845</v>
      </c>
      <c r="F66" s="40"/>
      <c r="G66" s="40"/>
    </row>
    <row r="67" spans="1:7" ht="25.5">
      <c r="A67" s="37">
        <f t="shared" ref="A67:A69" si="4">A66+1</f>
        <v>41</v>
      </c>
      <c r="B67" s="37" t="s">
        <v>52</v>
      </c>
      <c r="C67" s="38" t="s">
        <v>50</v>
      </c>
      <c r="D67" s="16" t="s">
        <v>1</v>
      </c>
      <c r="E67" s="13">
        <v>51</v>
      </c>
      <c r="F67" s="40"/>
      <c r="G67" s="40"/>
    </row>
    <row r="68" spans="1:7">
      <c r="A68" s="37">
        <f t="shared" si="4"/>
        <v>42</v>
      </c>
      <c r="B68" s="37" t="s">
        <v>52</v>
      </c>
      <c r="C68" s="38" t="s">
        <v>51</v>
      </c>
      <c r="D68" s="16" t="s">
        <v>1</v>
      </c>
      <c r="E68" s="13">
        <v>51</v>
      </c>
      <c r="F68" s="40"/>
      <c r="G68" s="40"/>
    </row>
    <row r="69" spans="1:7" ht="26.25" thickBot="1">
      <c r="A69" s="45">
        <f t="shared" si="4"/>
        <v>43</v>
      </c>
      <c r="B69" s="45" t="s">
        <v>52</v>
      </c>
      <c r="C69" s="46" t="s">
        <v>68</v>
      </c>
      <c r="D69" s="47" t="s">
        <v>28</v>
      </c>
      <c r="E69" s="48">
        <f>(51+51)+(0.6*33)+(0.5*33)+(138*5/100)</f>
        <v>145.19999999999999</v>
      </c>
      <c r="F69" s="49"/>
      <c r="G69" s="49"/>
    </row>
    <row r="70" spans="1:7" ht="13.5" thickBot="1">
      <c r="A70" s="50" t="s">
        <v>0</v>
      </c>
      <c r="B70" s="51"/>
      <c r="C70" s="52" t="s">
        <v>73</v>
      </c>
      <c r="D70" s="53"/>
      <c r="E70" s="54"/>
      <c r="F70" s="55"/>
      <c r="G70" s="56">
        <f>SUM(G10:G69)</f>
        <v>0</v>
      </c>
    </row>
    <row r="71" spans="1:7">
      <c r="A71" s="2"/>
      <c r="B71" s="27"/>
      <c r="C71" s="2"/>
      <c r="D71" s="23"/>
      <c r="E71" s="15"/>
      <c r="F71" s="8"/>
    </row>
    <row r="72" spans="1:7">
      <c r="A72" s="2"/>
      <c r="B72" s="27"/>
      <c r="C72" s="2"/>
      <c r="D72" s="23"/>
      <c r="E72" s="15"/>
      <c r="F72" s="8"/>
    </row>
    <row r="73" spans="1:7">
      <c r="A73" s="2"/>
      <c r="B73" s="27"/>
      <c r="C73" s="2"/>
      <c r="D73" s="23"/>
      <c r="E73" s="15"/>
      <c r="F73" s="8"/>
    </row>
    <row r="74" spans="1:7">
      <c r="A74" s="2"/>
      <c r="B74" s="27"/>
      <c r="C74" s="2"/>
      <c r="D74" s="23"/>
      <c r="E74" s="15"/>
      <c r="F74" s="8"/>
    </row>
    <row r="75" spans="1:7">
      <c r="A75" s="2"/>
      <c r="B75" s="27"/>
      <c r="C75" s="2"/>
      <c r="D75" s="23"/>
      <c r="E75" s="15"/>
      <c r="F75" s="8"/>
    </row>
    <row r="76" spans="1:7">
      <c r="A76" s="2"/>
      <c r="B76" s="27"/>
      <c r="C76" s="2"/>
      <c r="D76" s="23"/>
      <c r="E76" s="15"/>
      <c r="F76" s="8"/>
    </row>
    <row r="77" spans="1:7">
      <c r="A77" s="2"/>
      <c r="B77" s="27"/>
      <c r="C77" s="2"/>
      <c r="D77" s="23"/>
      <c r="E77" s="15"/>
      <c r="F77" s="8"/>
    </row>
    <row r="78" spans="1:7">
      <c r="A78" s="2"/>
      <c r="B78" s="27"/>
      <c r="C78" s="2"/>
      <c r="D78" s="23"/>
      <c r="E78" s="15"/>
      <c r="F78" s="8"/>
    </row>
    <row r="79" spans="1:7">
      <c r="A79" s="2"/>
      <c r="B79" s="27"/>
      <c r="C79" s="2"/>
      <c r="D79" s="23"/>
      <c r="E79" s="15"/>
      <c r="F79" s="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Strona &amp;P z &amp;N</oddFooter>
  </headerFooter>
  <rowBreaks count="3" manualBreakCount="3">
    <brk id="22" max="6" man="1"/>
    <brk id="42" max="6" man="1"/>
    <brk id="6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 P&amp;R</vt:lpstr>
      <vt:lpstr>'KO P&amp;R'!Obszar_wydruku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agnieszkah</dc:creator>
  <cp:lastModifiedBy>Bidermann Radosław</cp:lastModifiedBy>
  <cp:lastPrinted>2021-04-28T08:56:55Z</cp:lastPrinted>
  <dcterms:created xsi:type="dcterms:W3CDTF">2019-02-14T12:31:21Z</dcterms:created>
  <dcterms:modified xsi:type="dcterms:W3CDTF">2021-04-30T09:08:11Z</dcterms:modified>
</cp:coreProperties>
</file>